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<sst xmlns="http://schemas.openxmlformats.org/spreadsheetml/2006/main" count="668" uniqueCount="454">
  <si>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</si>
  <si>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</si>
  <si>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</si>
  <si>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</si>
  <si>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</si>
  <si>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</si>
  <si>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</si>
  <si>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</si>
  <si>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</si>
  <si>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</si>
  <si>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</si>
  <si>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</si>
  <si>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</si>
  <si>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</si>
  <si>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</si>
  <si>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</si>
  <si>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</si>
  <si>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</si>
  <si>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</si>
  <si>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</si>
  <si>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</si>
  <si>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</si>
  <si>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</si>
  <si>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</si>
  <si>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</si>
  <si>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</si>
  <si>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</si>
  <si>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</si>
  <si>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</si>
  <si>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</si>
  <si>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</si>
  <si>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</si>
  <si>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</si>
  <si>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</si>
  <si>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</si>
  <si>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</si>
  <si>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</si>
  <si>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</si>
  <si>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</si>
  <si>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</si>
  <si>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</si>
  <si>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</si>
  <si>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</si>
  <si>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</si>
  <si>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</si>
  <si>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</si>
  <si>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</si>
  <si>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</si>
  <si>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</si>
  <si>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</si>
  <si>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</si>
  <si>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</si>
  <si>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</si>
  <si>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</si>
  <si>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</si>
  <si>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</si>
  <si>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</si>
  <si>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</si>
  <si>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</si>
  <si>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</si>
  <si>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</si>
  <si>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</si>
  <si>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</si>
  <si>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</si>
  <si>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</si>
  <si>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</si>
  <si>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</si>
  <si>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</si>
  <si>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</si>
  <si>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</si>
  <si>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</si>
  <si>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</si>
  <si>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</si>
  <si>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</si>
  <si>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</si>
  <si>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</si>
  <si>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</si>
  <si>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</si>
  <si>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</si>
  <si>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</si>
  <si>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</si>
  <si>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</si>
  <si>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</si>
  <si>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</si>
  <si>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</si>
  <si>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</si>
  <si>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</si>
  <si>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</si>
  <si>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</si>
  <si>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</si>
  <si>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</si>
  <si>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</si>
  <si>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</si>
  <si>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</si>
  <si>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</si>
  <si>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</si>
  <si>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</si>
  <si>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</si>
  <si>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</si>
  <si>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</si>
  <si>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</si>
  <si>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</si>
  <si>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</si>
  <si>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</si>
  <si>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</si>
  <si>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</si>
  <si>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</si>
  <si>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</si>
  <si>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</si>
  <si>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</si>
  <si>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</si>
  <si>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</si>
  <si>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</si>
  <si>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</si>
  <si>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</si>
  <si>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</si>
  <si>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</si>
  <si>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</si>
  <si>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</si>
  <si>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</si>
  <si>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</si>
  <si>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2022 y al 30 de Junio de 2023 (b)</t>
  </si>
  <si>
    <t>2023 (d)</t>
  </si>
  <si>
    <t>31 de diciembre de 2022 (e)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</si>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</sst>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4233397.22</v>
      </c>
      <c r="D9" s="9">
        <f>SUM(D10:D16)</f>
        <v>1653989.02</v>
      </c>
      <c r="E9" s="11" t="s">
        <v>8</v>
      </c>
      <c r="F9" s="9">
        <f>SUM(F10:F18)</f>
        <v>997734.3899999999</v>
      </c>
      <c r="G9" s="9">
        <f>SUM(G10:G18)</f>
        <v>1411773.43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648067.94</v>
      </c>
      <c r="G10" s="9">
        <v>47242.34</v>
      </c>
    </row>
    <row r="11" spans="2:7" ht="12.75">
      <c r="B11" s="12" t="s">
        <v>11</v>
      </c>
      <c r="C11" s="9">
        <v>4213397.22</v>
      </c>
      <c r="D11" s="9">
        <v>1653989.02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349666.45</v>
      </c>
      <c r="G16" s="9">
        <v>889355.78</v>
      </c>
    </row>
    <row r="17" spans="2:7" ht="12.75">
      <c r="B17" s="10" t="s">
        <v>23</v>
      </c>
      <c r="C17" s="9">
        <f>SUM(C18:C24)</f>
        <v>600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475175.31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4233997.22</v>
      </c>
      <c r="D47" s="9">
        <f>D9+D17+D25+D31+D37+D38+D41</f>
        <v>1653989.02</v>
      </c>
      <c r="E47" s="8" t="s">
        <v>82</v>
      </c>
      <c r="F47" s="9">
        <f>F9+F19+F23+F26+F27+F31+F38+F42</f>
        <v>997734.3899999999</v>
      </c>
      <c r="G47" s="9">
        <f>G9+G19+G23+G26+G27+G31+G38+G42</f>
        <v>1411773.43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52239285</v>
      </c>
      <c r="D53" s="9">
        <v>52182722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-37025385.67</v>
      </c>
      <c r="D55" s="9">
        <v>-37025385.67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997734.3899999999</v>
      </c>
      <c r="G59" s="9">
        <f>G47+G57</f>
        <v>1411773.43</v>
      </c>
    </row>
    <row r="60" spans="2:7" ht="25.5">
      <c r="B60" s="6" t="s">
        <v>102</v>
      </c>
      <c r="C60" s="9">
        <f>SUM(C50:C58)</f>
        <v>59245581.44</v>
      </c>
      <c r="D60" s="9">
        <f>SUM(D50:D58)</f>
        <v>59189018.44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63479578.66</v>
      </c>
      <c r="D62" s="9">
        <f>D47+D60</f>
        <v>60843007.46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-5370795.66</v>
      </c>
      <c r="G68" s="9">
        <f>SUM(G69:G73)</f>
        <v>-8421405.900000002</v>
      </c>
    </row>
    <row r="69" spans="2:7" ht="12.75">
      <c r="B69" s="10"/>
      <c r="C69" s="9"/>
      <c r="D69" s="9"/>
      <c r="E69" s="11" t="s">
        <v>110</v>
      </c>
      <c r="F69" s="9">
        <v>3050610.24</v>
      </c>
      <c r="G69" s="9">
        <v>479411.61</v>
      </c>
    </row>
    <row r="70" spans="2:7" ht="12.75">
      <c r="B70" s="10"/>
      <c r="C70" s="9"/>
      <c r="D70" s="9"/>
      <c r="E70" s="11" t="s">
        <v>111</v>
      </c>
      <c r="F70" s="9">
        <v>17504432.11</v>
      </c>
      <c r="G70" s="9">
        <v>17025020.5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62481844.27000001</v>
      </c>
      <c r="G79" s="9">
        <f>G63+G68+G75</f>
        <v>59431234.03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63479578.66000001</v>
      </c>
      <c r="G81" s="9">
        <f>G59+G79</f>
        <v>60843007.46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1411773.43</v>
      </c>
      <c r="D17" s="45"/>
      <c r="E17" s="45"/>
      <c r="F17" s="45"/>
      <c r="G17" s="46">
        <v>997734.39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1411773.43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997734.39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53526366</v>
      </c>
      <c r="D9" s="86">
        <f>SUM(D10:D12)</f>
        <v>25052532.86</v>
      </c>
      <c r="E9" s="86">
        <f>SUM(E10:E12)</f>
        <v>25052532.86</v>
      </c>
    </row>
    <row r="10" spans="2:5" ht="12.75">
      <c r="B10" s="87" t="s">
        <v>209</v>
      </c>
      <c r="C10" s="88">
        <v>11400</v>
      </c>
      <c r="D10" s="88">
        <v>716965.65</v>
      </c>
      <c r="E10" s="88">
        <v>716965.65</v>
      </c>
    </row>
    <row r="11" spans="2:5" ht="12.75">
      <c r="B11" s="87" t="s">
        <v>210</v>
      </c>
      <c r="C11" s="88">
        <v>53514966</v>
      </c>
      <c r="D11" s="88">
        <v>24335567.21</v>
      </c>
      <c r="E11" s="88">
        <v>24335567.21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52245928</v>
      </c>
      <c r="D14" s="86">
        <f>SUM(D15:D16)</f>
        <v>22058485.62</v>
      </c>
      <c r="E14" s="86">
        <f>SUM(E15:E16)</f>
        <v>21478641.8</v>
      </c>
    </row>
    <row r="15" spans="2:5" ht="12.75">
      <c r="B15" s="87" t="s">
        <v>213</v>
      </c>
      <c r="C15" s="88">
        <v>4472778</v>
      </c>
      <c r="D15" s="88">
        <v>1081320.27</v>
      </c>
      <c r="E15" s="88">
        <v>1012717.46</v>
      </c>
    </row>
    <row r="16" spans="2:5" ht="12.75">
      <c r="B16" s="87" t="s">
        <v>214</v>
      </c>
      <c r="C16" s="88">
        <v>47773150</v>
      </c>
      <c r="D16" s="88">
        <v>20977165.35</v>
      </c>
      <c r="E16" s="88">
        <v>20465924.34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54737.21</v>
      </c>
      <c r="E18" s="86">
        <f>SUM(E19:E20)</f>
        <v>54737.21</v>
      </c>
    </row>
    <row r="19" spans="2:5" ht="12.75">
      <c r="B19" s="87" t="s">
        <v>216</v>
      </c>
      <c r="C19" s="90">
        <v>0</v>
      </c>
      <c r="D19" s="88">
        <v>54737.21</v>
      </c>
      <c r="E19" s="88">
        <v>54737.21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1280438</v>
      </c>
      <c r="D22" s="85">
        <f>D9-D14+D18</f>
        <v>3048784.4499999983</v>
      </c>
      <c r="E22" s="85">
        <f>E9-E14+E18</f>
        <v>3628628.2699999986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1280438</v>
      </c>
      <c r="D24" s="85">
        <f>D22-D12</f>
        <v>3048784.4499999983</v>
      </c>
      <c r="E24" s="85">
        <f>E22-E12</f>
        <v>3628628.2699999986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1280438</v>
      </c>
      <c r="D26" s="86">
        <f>D24-D18</f>
        <v>2994047.2399999984</v>
      </c>
      <c r="E26" s="86">
        <f>E24-E18</f>
        <v>3573891.0599999987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C26+C31</f>
        <v>1280438</v>
      </c>
      <c r="D35" s="86">
        <f>D26+D31</f>
        <v>2994047.2399999984</v>
      </c>
      <c r="E35" s="86">
        <f>E26+E31</f>
        <v>3573891.0599999987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11400</v>
      </c>
      <c r="D54" s="113">
        <f>D10</f>
        <v>716965.65</v>
      </c>
      <c r="E54" s="113">
        <f>E10</f>
        <v>716965.65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4472778</v>
      </c>
      <c r="D60" s="109">
        <f>D15</f>
        <v>1081320.27</v>
      </c>
      <c r="E60" s="109">
        <f>E15</f>
        <v>1012717.46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54737.21</v>
      </c>
      <c r="E62" s="109">
        <f>E19</f>
        <v>54737.21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-4461378</v>
      </c>
      <c r="D64" s="110">
        <f>D54+D56-D60+D62</f>
        <v>-309617.41</v>
      </c>
      <c r="E64" s="110">
        <f>E54+E56-E60+E62</f>
        <v>-241014.59999999995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-4461378</v>
      </c>
      <c r="D66" s="110">
        <f>D64-D56</f>
        <v>-309617.41</v>
      </c>
      <c r="E66" s="110">
        <f>E64-E56</f>
        <v>-241014.59999999995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53514966</v>
      </c>
      <c r="D72" s="113">
        <f>D11</f>
        <v>24335567.21</v>
      </c>
      <c r="E72" s="113">
        <f>E11</f>
        <v>24335567.21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47773150</v>
      </c>
      <c r="D78" s="109">
        <f>D16</f>
        <v>20977165.35</v>
      </c>
      <c r="E78" s="109">
        <f>E16</f>
        <v>20465924.34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5741816</v>
      </c>
      <c r="D82" s="110">
        <f>D72+D74-D78+D80</f>
        <v>3358401.8599999994</v>
      </c>
      <c r="E82" s="110">
        <f>E72+E74-E78+E80</f>
        <v>3869642.870000001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5741816</v>
      </c>
      <c r="D84" s="110">
        <f>D82-D74</f>
        <v>3358401.8599999994</v>
      </c>
      <c r="E84" s="110">
        <f>E82-E74</f>
        <v>3869642.870000001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K21" sqref="K2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11400</v>
      </c>
      <c r="D14" s="132">
        <v>0</v>
      </c>
      <c r="E14" s="131">
        <f t="shared" si="0"/>
        <v>11400</v>
      </c>
      <c r="F14" s="132">
        <v>2275.65</v>
      </c>
      <c r="G14" s="132">
        <v>2275.65</v>
      </c>
      <c r="H14" s="131">
        <f t="shared" si="1"/>
        <v>-9124.35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0</v>
      </c>
      <c r="D16" s="132">
        <v>0</v>
      </c>
      <c r="E16" s="131">
        <f t="shared" si="0"/>
        <v>0</v>
      </c>
      <c r="F16" s="132">
        <v>354690</v>
      </c>
      <c r="G16" s="132">
        <v>354690</v>
      </c>
      <c r="H16" s="131">
        <f t="shared" si="1"/>
        <v>354690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360000</v>
      </c>
      <c r="E36" s="131">
        <f t="shared" si="5"/>
        <v>360000</v>
      </c>
      <c r="F36" s="131">
        <f t="shared" si="5"/>
        <v>360000</v>
      </c>
      <c r="G36" s="131">
        <f t="shared" si="5"/>
        <v>360000</v>
      </c>
      <c r="H36" s="131">
        <f t="shared" si="5"/>
        <v>360000</v>
      </c>
    </row>
    <row r="37" spans="2:8" ht="12.75">
      <c r="B37" s="134" t="s">
        <v>279</v>
      </c>
      <c r="C37" s="131">
        <v>0</v>
      </c>
      <c r="D37" s="132">
        <v>360000</v>
      </c>
      <c r="E37" s="131">
        <f t="shared" si="0"/>
        <v>360000</v>
      </c>
      <c r="F37" s="132">
        <v>360000</v>
      </c>
      <c r="G37" s="132">
        <v>360000</v>
      </c>
      <c r="H37" s="131">
        <f t="shared" si="3"/>
        <v>360000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11400</v>
      </c>
      <c r="D42" s="138">
        <f t="shared" si="7"/>
        <v>360000</v>
      </c>
      <c r="E42" s="138">
        <f t="shared" si="7"/>
        <v>371400</v>
      </c>
      <c r="F42" s="138">
        <f t="shared" si="7"/>
        <v>716965.65</v>
      </c>
      <c r="G42" s="138">
        <f t="shared" si="7"/>
        <v>716965.65</v>
      </c>
      <c r="H42" s="138">
        <f t="shared" si="7"/>
        <v>705565.65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53514966</v>
      </c>
      <c r="D64" s="132">
        <v>-970720.79</v>
      </c>
      <c r="E64" s="131">
        <f t="shared" si="9"/>
        <v>52544245.21</v>
      </c>
      <c r="F64" s="132">
        <v>24335567.21</v>
      </c>
      <c r="G64" s="132">
        <v>24335567.21</v>
      </c>
      <c r="H64" s="131">
        <f t="shared" si="10"/>
        <v>-29179398.79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53514966</v>
      </c>
      <c r="D67" s="137">
        <f t="shared" si="13"/>
        <v>-970720.79</v>
      </c>
      <c r="E67" s="137">
        <f t="shared" si="13"/>
        <v>52544245.21</v>
      </c>
      <c r="F67" s="137">
        <f t="shared" si="13"/>
        <v>24335567.21</v>
      </c>
      <c r="G67" s="137">
        <f t="shared" si="13"/>
        <v>24335567.21</v>
      </c>
      <c r="H67" s="137">
        <f t="shared" si="13"/>
        <v>-29179398.79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53526366</v>
      </c>
      <c r="D72" s="137">
        <f t="shared" si="15"/>
        <v>-610720.79</v>
      </c>
      <c r="E72" s="137">
        <f t="shared" si="15"/>
        <v>52915645.21</v>
      </c>
      <c r="F72" s="137">
        <f t="shared" si="15"/>
        <v>25052532.86</v>
      </c>
      <c r="G72" s="137">
        <f t="shared" si="15"/>
        <v>25052532.86</v>
      </c>
      <c r="H72" s="137">
        <f t="shared" si="15"/>
        <v>-28473833.14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K20" sqref="K2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4472778</v>
      </c>
      <c r="E10" s="156">
        <f t="shared" si="0"/>
        <v>714111.0499999998</v>
      </c>
      <c r="F10" s="156">
        <f t="shared" si="0"/>
        <v>5186889.05</v>
      </c>
      <c r="G10" s="156">
        <f t="shared" si="0"/>
        <v>1081320.27</v>
      </c>
      <c r="H10" s="156">
        <f t="shared" si="0"/>
        <v>1012717.46</v>
      </c>
      <c r="I10" s="156">
        <f t="shared" si="0"/>
        <v>4105568.78</v>
      </c>
    </row>
    <row r="11" spans="2:9" ht="12.75">
      <c r="B11" s="157" t="s">
        <v>320</v>
      </c>
      <c r="C11" s="158"/>
      <c r="D11" s="139">
        <f aca="true" t="shared" si="1" ref="D11:I11">SUM(D12:D18)</f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</row>
    <row r="12" spans="2:9" ht="12.75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ht="12.75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1173034</v>
      </c>
      <c r="E19" s="139">
        <f t="shared" si="4"/>
        <v>-173768.34000000003</v>
      </c>
      <c r="F19" s="139">
        <f t="shared" si="4"/>
        <v>999265.6599999999</v>
      </c>
      <c r="G19" s="139">
        <f t="shared" si="4"/>
        <v>299052.49</v>
      </c>
      <c r="H19" s="139">
        <f t="shared" si="4"/>
        <v>299052.49</v>
      </c>
      <c r="I19" s="139">
        <f t="shared" si="4"/>
        <v>700213.1699999999</v>
      </c>
    </row>
    <row r="20" spans="2:9" ht="12.75">
      <c r="B20" s="159" t="s">
        <v>329</v>
      </c>
      <c r="C20" s="160"/>
      <c r="D20" s="139">
        <v>394993</v>
      </c>
      <c r="E20" s="131">
        <v>-15935.92</v>
      </c>
      <c r="F20" s="139">
        <f aca="true" t="shared" si="5" ref="F20:F28">D20+E20</f>
        <v>379057.08</v>
      </c>
      <c r="G20" s="131">
        <v>61138.19</v>
      </c>
      <c r="H20" s="131">
        <v>61138.19</v>
      </c>
      <c r="I20" s="131">
        <f>F20-G20</f>
        <v>317918.89</v>
      </c>
    </row>
    <row r="21" spans="2:9" ht="12.75">
      <c r="B21" s="159" t="s">
        <v>330</v>
      </c>
      <c r="C21" s="160"/>
      <c r="D21" s="139">
        <v>32995</v>
      </c>
      <c r="E21" s="131">
        <v>0</v>
      </c>
      <c r="F21" s="139">
        <f t="shared" si="5"/>
        <v>32995</v>
      </c>
      <c r="G21" s="131">
        <v>16399.03</v>
      </c>
      <c r="H21" s="131">
        <v>16399.03</v>
      </c>
      <c r="I21" s="131">
        <f aca="true" t="shared" si="6" ref="I21:I83">F21-G21</f>
        <v>16595.97</v>
      </c>
    </row>
    <row r="22" spans="2:9" ht="12.75">
      <c r="B22" s="159" t="s">
        <v>331</v>
      </c>
      <c r="C22" s="160"/>
      <c r="D22" s="139">
        <v>0</v>
      </c>
      <c r="E22" s="131">
        <v>6000</v>
      </c>
      <c r="F22" s="139">
        <f t="shared" si="5"/>
        <v>6000</v>
      </c>
      <c r="G22" s="131">
        <v>4199.2</v>
      </c>
      <c r="H22" s="131">
        <v>4199.2</v>
      </c>
      <c r="I22" s="131">
        <f t="shared" si="6"/>
        <v>1800.8000000000002</v>
      </c>
    </row>
    <row r="23" spans="2:9" ht="12.75">
      <c r="B23" s="159" t="s">
        <v>332</v>
      </c>
      <c r="C23" s="160"/>
      <c r="D23" s="139">
        <v>334484</v>
      </c>
      <c r="E23" s="131">
        <v>-221489.89</v>
      </c>
      <c r="F23" s="139">
        <f t="shared" si="5"/>
        <v>112994.10999999999</v>
      </c>
      <c r="G23" s="131">
        <v>39251.52</v>
      </c>
      <c r="H23" s="131">
        <v>39251.52</v>
      </c>
      <c r="I23" s="131">
        <f t="shared" si="6"/>
        <v>73742.59</v>
      </c>
    </row>
    <row r="24" spans="2:9" ht="12.75">
      <c r="B24" s="159" t="s">
        <v>333</v>
      </c>
      <c r="C24" s="160"/>
      <c r="D24" s="139">
        <v>81440</v>
      </c>
      <c r="E24" s="131">
        <v>74017.63</v>
      </c>
      <c r="F24" s="139">
        <f t="shared" si="5"/>
        <v>155457.63</v>
      </c>
      <c r="G24" s="131">
        <v>78232.11</v>
      </c>
      <c r="H24" s="131">
        <v>78232.11</v>
      </c>
      <c r="I24" s="131">
        <f t="shared" si="6"/>
        <v>77225.52</v>
      </c>
    </row>
    <row r="25" spans="2:9" ht="12.75">
      <c r="B25" s="159" t="s">
        <v>334</v>
      </c>
      <c r="C25" s="160"/>
      <c r="D25" s="139">
        <v>0</v>
      </c>
      <c r="E25" s="131">
        <v>32939.84</v>
      </c>
      <c r="F25" s="139">
        <f t="shared" si="5"/>
        <v>32939.84</v>
      </c>
      <c r="G25" s="131">
        <v>24340.89</v>
      </c>
      <c r="H25" s="131">
        <v>24340.89</v>
      </c>
      <c r="I25" s="131">
        <f t="shared" si="6"/>
        <v>8598.949999999997</v>
      </c>
    </row>
    <row r="26" spans="2:9" ht="12.75">
      <c r="B26" s="159" t="s">
        <v>335</v>
      </c>
      <c r="C26" s="160"/>
      <c r="D26" s="139">
        <v>64833</v>
      </c>
      <c r="E26" s="131">
        <v>-31000</v>
      </c>
      <c r="F26" s="139">
        <f t="shared" si="5"/>
        <v>33833</v>
      </c>
      <c r="G26" s="131">
        <v>137</v>
      </c>
      <c r="H26" s="131">
        <v>137</v>
      </c>
      <c r="I26" s="131">
        <f t="shared" si="6"/>
        <v>33696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264289</v>
      </c>
      <c r="E28" s="131">
        <v>-18300</v>
      </c>
      <c r="F28" s="139">
        <f t="shared" si="5"/>
        <v>245989</v>
      </c>
      <c r="G28" s="131">
        <v>75354.55</v>
      </c>
      <c r="H28" s="131">
        <v>75354.55</v>
      </c>
      <c r="I28" s="131">
        <f t="shared" si="6"/>
        <v>170634.45</v>
      </c>
    </row>
    <row r="29" spans="2:9" ht="12.75">
      <c r="B29" s="157" t="s">
        <v>338</v>
      </c>
      <c r="C29" s="158"/>
      <c r="D29" s="139">
        <f aca="true" t="shared" si="7" ref="D29:I29">SUM(D30:D38)</f>
        <v>2745383</v>
      </c>
      <c r="E29" s="139">
        <f t="shared" si="7"/>
        <v>887879.3899999999</v>
      </c>
      <c r="F29" s="139">
        <f t="shared" si="7"/>
        <v>3633262.3899999997</v>
      </c>
      <c r="G29" s="139">
        <f t="shared" si="7"/>
        <v>782267.78</v>
      </c>
      <c r="H29" s="139">
        <f t="shared" si="7"/>
        <v>713664.97</v>
      </c>
      <c r="I29" s="139">
        <f t="shared" si="7"/>
        <v>2850994.61</v>
      </c>
    </row>
    <row r="30" spans="2:9" ht="12.75">
      <c r="B30" s="159" t="s">
        <v>339</v>
      </c>
      <c r="C30" s="160"/>
      <c r="D30" s="139">
        <v>207766</v>
      </c>
      <c r="E30" s="131">
        <v>18320.78</v>
      </c>
      <c r="F30" s="139">
        <f aca="true" t="shared" si="8" ref="F30:F38">D30+E30</f>
        <v>226086.78</v>
      </c>
      <c r="G30" s="131">
        <v>114564.63</v>
      </c>
      <c r="H30" s="131">
        <v>114564.63</v>
      </c>
      <c r="I30" s="131">
        <f t="shared" si="6"/>
        <v>111522.15</v>
      </c>
    </row>
    <row r="31" spans="2:9" ht="12.75">
      <c r="B31" s="159" t="s">
        <v>340</v>
      </c>
      <c r="C31" s="160"/>
      <c r="D31" s="139">
        <v>66700</v>
      </c>
      <c r="E31" s="131">
        <v>-36036</v>
      </c>
      <c r="F31" s="139">
        <f t="shared" si="8"/>
        <v>30664</v>
      </c>
      <c r="G31" s="131">
        <v>29448.33</v>
      </c>
      <c r="H31" s="131">
        <v>29448.33</v>
      </c>
      <c r="I31" s="131">
        <f t="shared" si="6"/>
        <v>1215.6699999999983</v>
      </c>
    </row>
    <row r="32" spans="2:9" ht="12.75">
      <c r="B32" s="159" t="s">
        <v>341</v>
      </c>
      <c r="C32" s="160"/>
      <c r="D32" s="139">
        <v>1169456</v>
      </c>
      <c r="E32" s="131">
        <v>791897.95</v>
      </c>
      <c r="F32" s="139">
        <f t="shared" si="8"/>
        <v>1961353.95</v>
      </c>
      <c r="G32" s="131">
        <v>282838.05</v>
      </c>
      <c r="H32" s="131">
        <v>282838.05</v>
      </c>
      <c r="I32" s="131">
        <f t="shared" si="6"/>
        <v>1678515.9</v>
      </c>
    </row>
    <row r="33" spans="2:9" ht="12.75">
      <c r="B33" s="159" t="s">
        <v>342</v>
      </c>
      <c r="C33" s="160"/>
      <c r="D33" s="139">
        <v>32565</v>
      </c>
      <c r="E33" s="131">
        <v>154.09</v>
      </c>
      <c r="F33" s="139">
        <f t="shared" si="8"/>
        <v>32719.09</v>
      </c>
      <c r="G33" s="131">
        <v>405.49</v>
      </c>
      <c r="H33" s="131">
        <v>405.49</v>
      </c>
      <c r="I33" s="131">
        <f t="shared" si="6"/>
        <v>32313.6</v>
      </c>
    </row>
    <row r="34" spans="2:9" ht="12.75">
      <c r="B34" s="159" t="s">
        <v>343</v>
      </c>
      <c r="C34" s="160"/>
      <c r="D34" s="139">
        <v>333620</v>
      </c>
      <c r="E34" s="131">
        <v>-63022.68</v>
      </c>
      <c r="F34" s="139">
        <f t="shared" si="8"/>
        <v>270597.32</v>
      </c>
      <c r="G34" s="131">
        <v>28795.45</v>
      </c>
      <c r="H34" s="131">
        <v>28795.45</v>
      </c>
      <c r="I34" s="131">
        <f t="shared" si="6"/>
        <v>241801.87</v>
      </c>
    </row>
    <row r="35" spans="2:9" ht="12.75">
      <c r="B35" s="159" t="s">
        <v>344</v>
      </c>
      <c r="C35" s="160"/>
      <c r="D35" s="139">
        <v>92600</v>
      </c>
      <c r="E35" s="131">
        <v>28880</v>
      </c>
      <c r="F35" s="139">
        <f t="shared" si="8"/>
        <v>121480</v>
      </c>
      <c r="G35" s="131">
        <v>4640</v>
      </c>
      <c r="H35" s="131">
        <v>4640</v>
      </c>
      <c r="I35" s="131">
        <f t="shared" si="6"/>
        <v>116840</v>
      </c>
    </row>
    <row r="36" spans="2:9" ht="12.75">
      <c r="B36" s="159" t="s">
        <v>345</v>
      </c>
      <c r="C36" s="160"/>
      <c r="D36" s="139">
        <v>159900</v>
      </c>
      <c r="E36" s="131">
        <v>0</v>
      </c>
      <c r="F36" s="139">
        <f t="shared" si="8"/>
        <v>159900</v>
      </c>
      <c r="G36" s="131">
        <v>37853.25</v>
      </c>
      <c r="H36" s="131">
        <v>37853.25</v>
      </c>
      <c r="I36" s="131">
        <f t="shared" si="6"/>
        <v>122046.75</v>
      </c>
    </row>
    <row r="37" spans="2:9" ht="12.75">
      <c r="B37" s="159" t="s">
        <v>346</v>
      </c>
      <c r="C37" s="160"/>
      <c r="D37" s="139">
        <v>71802</v>
      </c>
      <c r="E37" s="131">
        <v>0</v>
      </c>
      <c r="F37" s="139">
        <f t="shared" si="8"/>
        <v>71802</v>
      </c>
      <c r="G37" s="131">
        <v>0</v>
      </c>
      <c r="H37" s="131">
        <v>0</v>
      </c>
      <c r="I37" s="131">
        <f t="shared" si="6"/>
        <v>71802</v>
      </c>
    </row>
    <row r="38" spans="2:9" ht="12.75">
      <c r="B38" s="159" t="s">
        <v>347</v>
      </c>
      <c r="C38" s="160"/>
      <c r="D38" s="139">
        <v>610974</v>
      </c>
      <c r="E38" s="131">
        <v>147685.25</v>
      </c>
      <c r="F38" s="139">
        <f t="shared" si="8"/>
        <v>758659.25</v>
      </c>
      <c r="G38" s="131">
        <v>283722.58</v>
      </c>
      <c r="H38" s="131">
        <v>215119.77</v>
      </c>
      <c r="I38" s="131">
        <f t="shared" si="6"/>
        <v>474936.67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554361</v>
      </c>
      <c r="E39" s="139">
        <f t="shared" si="9"/>
        <v>0</v>
      </c>
      <c r="F39" s="139">
        <f>SUM(F40:F48)</f>
        <v>554361</v>
      </c>
      <c r="G39" s="139">
        <f t="shared" si="9"/>
        <v>0</v>
      </c>
      <c r="H39" s="139">
        <f t="shared" si="9"/>
        <v>0</v>
      </c>
      <c r="I39" s="139">
        <f t="shared" si="9"/>
        <v>554361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>
        <v>554361</v>
      </c>
      <c r="E43" s="131">
        <v>0</v>
      </c>
      <c r="F43" s="139">
        <f t="shared" si="10"/>
        <v>554361</v>
      </c>
      <c r="G43" s="131">
        <v>0</v>
      </c>
      <c r="H43" s="131">
        <v>0</v>
      </c>
      <c r="I43" s="131">
        <f t="shared" si="6"/>
        <v>554361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47773150</v>
      </c>
      <c r="E85" s="168">
        <f>E86+E104+E94+E114+E124+E134+E138+E147+E151</f>
        <v>941288</v>
      </c>
      <c r="F85" s="168">
        <f t="shared" si="12"/>
        <v>48714437.99999999</v>
      </c>
      <c r="G85" s="168">
        <f>G86+G104+G94+G114+G124+G134+G138+G147+G151</f>
        <v>20977165.349999998</v>
      </c>
      <c r="H85" s="168">
        <f>H86+H104+H94+H114+H124+H134+H138+H147+H151</f>
        <v>20465924.34</v>
      </c>
      <c r="I85" s="168">
        <f t="shared" si="12"/>
        <v>27737272.649999995</v>
      </c>
    </row>
    <row r="86" spans="2:9" ht="12.75">
      <c r="B86" s="157" t="s">
        <v>320</v>
      </c>
      <c r="C86" s="158"/>
      <c r="D86" s="139">
        <f>SUM(D87:D93)</f>
        <v>42825006</v>
      </c>
      <c r="E86" s="139">
        <f>SUM(E87:E93)</f>
        <v>1088859</v>
      </c>
      <c r="F86" s="139">
        <f>SUM(F87:F93)</f>
        <v>43913864.99999999</v>
      </c>
      <c r="G86" s="139">
        <f>SUM(G87:G93)</f>
        <v>18665548.71</v>
      </c>
      <c r="H86" s="139">
        <f>SUM(H87:H93)</f>
        <v>18154307.7</v>
      </c>
      <c r="I86" s="131">
        <f aca="true" t="shared" si="13" ref="I86:I149">F86-G86</f>
        <v>25248316.28999999</v>
      </c>
    </row>
    <row r="87" spans="2:9" ht="12.75">
      <c r="B87" s="159" t="s">
        <v>321</v>
      </c>
      <c r="C87" s="160"/>
      <c r="D87" s="139">
        <v>24940082.05</v>
      </c>
      <c r="E87" s="131">
        <v>1085351.2</v>
      </c>
      <c r="F87" s="139">
        <f aca="true" t="shared" si="14" ref="F87:F103">D87+E87</f>
        <v>26025433.25</v>
      </c>
      <c r="G87" s="131">
        <v>12824716.03</v>
      </c>
      <c r="H87" s="131">
        <v>12824716.03</v>
      </c>
      <c r="I87" s="131">
        <f t="shared" si="13"/>
        <v>13200717.22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>
        <v>6332482.96</v>
      </c>
      <c r="E89" s="131">
        <v>620285.08</v>
      </c>
      <c r="F89" s="139">
        <f t="shared" si="14"/>
        <v>6952768.04</v>
      </c>
      <c r="G89" s="131">
        <v>1044045.29</v>
      </c>
      <c r="H89" s="131">
        <v>1044045.29</v>
      </c>
      <c r="I89" s="131">
        <f t="shared" si="13"/>
        <v>5908722.75</v>
      </c>
    </row>
    <row r="90" spans="2:9" ht="12.75">
      <c r="B90" s="159" t="s">
        <v>324</v>
      </c>
      <c r="C90" s="160"/>
      <c r="D90" s="139">
        <v>6541097.59</v>
      </c>
      <c r="E90" s="131">
        <v>204388.56</v>
      </c>
      <c r="F90" s="139">
        <f t="shared" si="14"/>
        <v>6745486.149999999</v>
      </c>
      <c r="G90" s="131">
        <v>3314594.48</v>
      </c>
      <c r="H90" s="131">
        <v>2803353.47</v>
      </c>
      <c r="I90" s="131">
        <f t="shared" si="13"/>
        <v>3430891.6699999995</v>
      </c>
    </row>
    <row r="91" spans="2:9" ht="12.75">
      <c r="B91" s="159" t="s">
        <v>325</v>
      </c>
      <c r="C91" s="160"/>
      <c r="D91" s="139">
        <v>2170173.4</v>
      </c>
      <c r="E91" s="131">
        <v>772548.33</v>
      </c>
      <c r="F91" s="139">
        <f t="shared" si="14"/>
        <v>2942721.73</v>
      </c>
      <c r="G91" s="131">
        <v>973227.25</v>
      </c>
      <c r="H91" s="131">
        <v>973227.25</v>
      </c>
      <c r="I91" s="131">
        <f t="shared" si="13"/>
        <v>1969494.48</v>
      </c>
    </row>
    <row r="92" spans="2:9" ht="12.75">
      <c r="B92" s="159" t="s">
        <v>326</v>
      </c>
      <c r="C92" s="160"/>
      <c r="D92" s="139">
        <v>0</v>
      </c>
      <c r="E92" s="131">
        <v>738490</v>
      </c>
      <c r="F92" s="139">
        <f t="shared" si="14"/>
        <v>738490</v>
      </c>
      <c r="G92" s="131">
        <v>0</v>
      </c>
      <c r="H92" s="131">
        <v>0</v>
      </c>
      <c r="I92" s="131">
        <f t="shared" si="13"/>
        <v>738490</v>
      </c>
    </row>
    <row r="93" spans="2:9" ht="12.75">
      <c r="B93" s="159" t="s">
        <v>327</v>
      </c>
      <c r="C93" s="160"/>
      <c r="D93" s="139">
        <v>2841170</v>
      </c>
      <c r="E93" s="131">
        <v>-2332204.17</v>
      </c>
      <c r="F93" s="139">
        <f t="shared" si="14"/>
        <v>508965.8300000001</v>
      </c>
      <c r="G93" s="131">
        <v>508965.66</v>
      </c>
      <c r="H93" s="131">
        <v>508965.66</v>
      </c>
      <c r="I93" s="131">
        <f t="shared" si="13"/>
        <v>0.17000000010011718</v>
      </c>
    </row>
    <row r="94" spans="2:9" ht="12.75">
      <c r="B94" s="157" t="s">
        <v>328</v>
      </c>
      <c r="C94" s="158"/>
      <c r="D94" s="139">
        <f>SUM(D95:D103)</f>
        <v>1297838</v>
      </c>
      <c r="E94" s="139">
        <f>SUM(E95:E103)</f>
        <v>242611.46000000002</v>
      </c>
      <c r="F94" s="139">
        <f>SUM(F95:F103)</f>
        <v>1540449.4600000002</v>
      </c>
      <c r="G94" s="139">
        <f>SUM(G95:G103)</f>
        <v>860366.38</v>
      </c>
      <c r="H94" s="139">
        <f>SUM(H95:H103)</f>
        <v>860366.38</v>
      </c>
      <c r="I94" s="131">
        <f t="shared" si="13"/>
        <v>680083.0800000002</v>
      </c>
    </row>
    <row r="95" spans="2:9" ht="12.75">
      <c r="B95" s="159" t="s">
        <v>329</v>
      </c>
      <c r="C95" s="160"/>
      <c r="D95" s="139">
        <v>529743</v>
      </c>
      <c r="E95" s="131">
        <v>-36639.1</v>
      </c>
      <c r="F95" s="139">
        <f t="shared" si="14"/>
        <v>493103.9</v>
      </c>
      <c r="G95" s="131">
        <v>278643.91</v>
      </c>
      <c r="H95" s="131">
        <v>278643.91</v>
      </c>
      <c r="I95" s="131">
        <f t="shared" si="13"/>
        <v>214459.99000000005</v>
      </c>
    </row>
    <row r="96" spans="2:9" ht="12.75">
      <c r="B96" s="159" t="s">
        <v>330</v>
      </c>
      <c r="C96" s="160"/>
      <c r="D96" s="139">
        <v>142808</v>
      </c>
      <c r="E96" s="131">
        <v>-61060.8</v>
      </c>
      <c r="F96" s="139">
        <f t="shared" si="14"/>
        <v>81747.2</v>
      </c>
      <c r="G96" s="131">
        <v>62383.03</v>
      </c>
      <c r="H96" s="131">
        <v>62383.03</v>
      </c>
      <c r="I96" s="131">
        <f t="shared" si="13"/>
        <v>19364.17</v>
      </c>
    </row>
    <row r="97" spans="2:9" ht="12.75">
      <c r="B97" s="159" t="s">
        <v>331</v>
      </c>
      <c r="C97" s="160"/>
      <c r="D97" s="139">
        <v>0</v>
      </c>
      <c r="E97" s="131">
        <v>63117.54</v>
      </c>
      <c r="F97" s="139">
        <f t="shared" si="14"/>
        <v>63117.54</v>
      </c>
      <c r="G97" s="131">
        <v>41308.77</v>
      </c>
      <c r="H97" s="131">
        <v>41308.77</v>
      </c>
      <c r="I97" s="131">
        <f t="shared" si="13"/>
        <v>21808.770000000004</v>
      </c>
    </row>
    <row r="98" spans="2:9" ht="12.75">
      <c r="B98" s="159" t="s">
        <v>332</v>
      </c>
      <c r="C98" s="160"/>
      <c r="D98" s="139">
        <v>81169</v>
      </c>
      <c r="E98" s="131">
        <v>33067.44</v>
      </c>
      <c r="F98" s="139">
        <f t="shared" si="14"/>
        <v>114236.44</v>
      </c>
      <c r="G98" s="131">
        <v>109166.78</v>
      </c>
      <c r="H98" s="131">
        <v>109166.78</v>
      </c>
      <c r="I98" s="131">
        <f t="shared" si="13"/>
        <v>5069.6600000000035</v>
      </c>
    </row>
    <row r="99" spans="2:9" ht="12.75">
      <c r="B99" s="159" t="s">
        <v>333</v>
      </c>
      <c r="C99" s="160"/>
      <c r="D99" s="139">
        <v>94988</v>
      </c>
      <c r="E99" s="131">
        <v>14325.98</v>
      </c>
      <c r="F99" s="139">
        <f t="shared" si="14"/>
        <v>109313.98</v>
      </c>
      <c r="G99" s="131">
        <v>84524.33</v>
      </c>
      <c r="H99" s="131">
        <v>84524.33</v>
      </c>
      <c r="I99" s="131">
        <f t="shared" si="13"/>
        <v>24789.649999999994</v>
      </c>
    </row>
    <row r="100" spans="2:9" ht="12.75">
      <c r="B100" s="159" t="s">
        <v>334</v>
      </c>
      <c r="C100" s="160"/>
      <c r="D100" s="139">
        <v>266000</v>
      </c>
      <c r="E100" s="131">
        <v>78190.75</v>
      </c>
      <c r="F100" s="139">
        <f t="shared" si="14"/>
        <v>344190.75</v>
      </c>
      <c r="G100" s="131">
        <v>168064.28</v>
      </c>
      <c r="H100" s="131">
        <v>168064.28</v>
      </c>
      <c r="I100" s="131">
        <f t="shared" si="13"/>
        <v>176126.47</v>
      </c>
    </row>
    <row r="101" spans="2:9" ht="12.75">
      <c r="B101" s="159" t="s">
        <v>335</v>
      </c>
      <c r="C101" s="160"/>
      <c r="D101" s="139">
        <v>32758</v>
      </c>
      <c r="E101" s="131">
        <v>-5889.66</v>
      </c>
      <c r="F101" s="139">
        <f t="shared" si="14"/>
        <v>26868.34</v>
      </c>
      <c r="G101" s="131">
        <v>13294.13</v>
      </c>
      <c r="H101" s="131">
        <v>13294.13</v>
      </c>
      <c r="I101" s="131">
        <f t="shared" si="13"/>
        <v>13574.210000000001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>
        <v>150372</v>
      </c>
      <c r="E103" s="131">
        <v>157499.31</v>
      </c>
      <c r="F103" s="139">
        <f t="shared" si="14"/>
        <v>307871.31</v>
      </c>
      <c r="G103" s="131">
        <v>102981.15</v>
      </c>
      <c r="H103" s="131">
        <v>102981.15</v>
      </c>
      <c r="I103" s="131">
        <f t="shared" si="13"/>
        <v>204890.16</v>
      </c>
    </row>
    <row r="104" spans="2:9" ht="12.75">
      <c r="B104" s="157" t="s">
        <v>338</v>
      </c>
      <c r="C104" s="158"/>
      <c r="D104" s="139">
        <f>SUM(D105:D113)</f>
        <v>3650306</v>
      </c>
      <c r="E104" s="139">
        <f>SUM(E105:E113)</f>
        <v>-519037.45999999996</v>
      </c>
      <c r="F104" s="139">
        <f>SUM(F105:F113)</f>
        <v>3131268.54</v>
      </c>
      <c r="G104" s="139">
        <f>SUM(G105:G113)</f>
        <v>1394687.2599999998</v>
      </c>
      <c r="H104" s="139">
        <f>SUM(H105:H113)</f>
        <v>1394687.2599999998</v>
      </c>
      <c r="I104" s="131">
        <f t="shared" si="13"/>
        <v>1736581.2800000003</v>
      </c>
    </row>
    <row r="105" spans="2:9" ht="12.75">
      <c r="B105" s="159" t="s">
        <v>339</v>
      </c>
      <c r="C105" s="160"/>
      <c r="D105" s="139">
        <v>1036034</v>
      </c>
      <c r="E105" s="131">
        <v>-34874.5</v>
      </c>
      <c r="F105" s="131">
        <f>D105+E105</f>
        <v>1001159.5</v>
      </c>
      <c r="G105" s="131">
        <v>534660.19</v>
      </c>
      <c r="H105" s="131">
        <v>534660.19</v>
      </c>
      <c r="I105" s="131">
        <f t="shared" si="13"/>
        <v>466499.31000000006</v>
      </c>
    </row>
    <row r="106" spans="2:9" ht="12.75">
      <c r="B106" s="159" t="s">
        <v>340</v>
      </c>
      <c r="C106" s="160"/>
      <c r="D106" s="139">
        <v>292539.26</v>
      </c>
      <c r="E106" s="131">
        <v>27362.18</v>
      </c>
      <c r="F106" s="131">
        <f aca="true" t="shared" si="15" ref="F106:F113">D106+E106</f>
        <v>319901.44</v>
      </c>
      <c r="G106" s="131">
        <v>290212.45</v>
      </c>
      <c r="H106" s="131">
        <v>290212.45</v>
      </c>
      <c r="I106" s="131">
        <f t="shared" si="13"/>
        <v>29688.98999999999</v>
      </c>
    </row>
    <row r="107" spans="2:9" ht="12.75">
      <c r="B107" s="159" t="s">
        <v>341</v>
      </c>
      <c r="C107" s="160"/>
      <c r="D107" s="139">
        <v>599513</v>
      </c>
      <c r="E107" s="131">
        <v>39024.03</v>
      </c>
      <c r="F107" s="131">
        <f t="shared" si="15"/>
        <v>638537.03</v>
      </c>
      <c r="G107" s="131">
        <v>61300.37</v>
      </c>
      <c r="H107" s="131">
        <v>61300.37</v>
      </c>
      <c r="I107" s="131">
        <f t="shared" si="13"/>
        <v>577236.66</v>
      </c>
    </row>
    <row r="108" spans="2:9" ht="12.75">
      <c r="B108" s="159" t="s">
        <v>342</v>
      </c>
      <c r="C108" s="160"/>
      <c r="D108" s="139">
        <v>286800</v>
      </c>
      <c r="E108" s="131">
        <v>-71496.27</v>
      </c>
      <c r="F108" s="131">
        <f t="shared" si="15"/>
        <v>215303.72999999998</v>
      </c>
      <c r="G108" s="131">
        <v>9723.16</v>
      </c>
      <c r="H108" s="131">
        <v>9723.16</v>
      </c>
      <c r="I108" s="131">
        <f t="shared" si="13"/>
        <v>205580.56999999998</v>
      </c>
    </row>
    <row r="109" spans="2:9" ht="12.75">
      <c r="B109" s="159" t="s">
        <v>343</v>
      </c>
      <c r="C109" s="160"/>
      <c r="D109" s="139">
        <v>333814</v>
      </c>
      <c r="E109" s="131">
        <v>-290819.6</v>
      </c>
      <c r="F109" s="131">
        <f t="shared" si="15"/>
        <v>42994.40000000002</v>
      </c>
      <c r="G109" s="131">
        <v>26077</v>
      </c>
      <c r="H109" s="131">
        <v>26077</v>
      </c>
      <c r="I109" s="131">
        <f t="shared" si="13"/>
        <v>16917.400000000023</v>
      </c>
    </row>
    <row r="110" spans="2:9" ht="12.75">
      <c r="B110" s="159" t="s">
        <v>344</v>
      </c>
      <c r="C110" s="160"/>
      <c r="D110" s="139">
        <v>24305.74</v>
      </c>
      <c r="E110" s="131">
        <v>9583.66</v>
      </c>
      <c r="F110" s="131">
        <f t="shared" si="15"/>
        <v>33889.4</v>
      </c>
      <c r="G110" s="131">
        <v>33889.4</v>
      </c>
      <c r="H110" s="131">
        <v>33889.4</v>
      </c>
      <c r="I110" s="131">
        <f t="shared" si="13"/>
        <v>0</v>
      </c>
    </row>
    <row r="111" spans="2:9" ht="12.75">
      <c r="B111" s="159" t="s">
        <v>345</v>
      </c>
      <c r="C111" s="160"/>
      <c r="D111" s="139">
        <v>400696</v>
      </c>
      <c r="E111" s="131">
        <v>-224346.96</v>
      </c>
      <c r="F111" s="131">
        <f t="shared" si="15"/>
        <v>176349.04</v>
      </c>
      <c r="G111" s="131">
        <v>66840.95</v>
      </c>
      <c r="H111" s="131">
        <v>66840.95</v>
      </c>
      <c r="I111" s="131">
        <f t="shared" si="13"/>
        <v>109508.09000000001</v>
      </c>
    </row>
    <row r="112" spans="2:9" ht="12.75">
      <c r="B112" s="159" t="s">
        <v>346</v>
      </c>
      <c r="C112" s="160"/>
      <c r="D112" s="139">
        <v>116157</v>
      </c>
      <c r="E112" s="131">
        <v>-33200</v>
      </c>
      <c r="F112" s="131">
        <f t="shared" si="15"/>
        <v>82957</v>
      </c>
      <c r="G112" s="131">
        <v>8300</v>
      </c>
      <c r="H112" s="131">
        <v>8300</v>
      </c>
      <c r="I112" s="131">
        <f t="shared" si="13"/>
        <v>74657</v>
      </c>
    </row>
    <row r="113" spans="2:9" ht="12.75">
      <c r="B113" s="159" t="s">
        <v>347</v>
      </c>
      <c r="C113" s="160"/>
      <c r="D113" s="139">
        <v>560447</v>
      </c>
      <c r="E113" s="131">
        <v>59730</v>
      </c>
      <c r="F113" s="131">
        <f t="shared" si="15"/>
        <v>620177</v>
      </c>
      <c r="G113" s="131">
        <v>363683.74</v>
      </c>
      <c r="H113" s="131">
        <v>363683.74</v>
      </c>
      <c r="I113" s="131">
        <f t="shared" si="13"/>
        <v>256493.26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128855</v>
      </c>
      <c r="F124" s="139">
        <f>SUM(F125:F133)</f>
        <v>128855</v>
      </c>
      <c r="G124" s="139">
        <f>SUM(G125:G133)</f>
        <v>56563</v>
      </c>
      <c r="H124" s="139">
        <f>SUM(H125:H133)</f>
        <v>56563</v>
      </c>
      <c r="I124" s="131">
        <f t="shared" si="13"/>
        <v>72292</v>
      </c>
    </row>
    <row r="125" spans="2:9" ht="12.75">
      <c r="B125" s="159" t="s">
        <v>359</v>
      </c>
      <c r="C125" s="160"/>
      <c r="D125" s="139">
        <v>0</v>
      </c>
      <c r="E125" s="131">
        <v>74855</v>
      </c>
      <c r="F125" s="131">
        <f>D125+E125</f>
        <v>74855</v>
      </c>
      <c r="G125" s="131">
        <v>28659</v>
      </c>
      <c r="H125" s="131">
        <v>28659</v>
      </c>
      <c r="I125" s="131">
        <f t="shared" si="13"/>
        <v>46196</v>
      </c>
    </row>
    <row r="126" spans="2:9" ht="12.75">
      <c r="B126" s="159" t="s">
        <v>360</v>
      </c>
      <c r="C126" s="160"/>
      <c r="D126" s="139">
        <v>0</v>
      </c>
      <c r="E126" s="131">
        <v>54000</v>
      </c>
      <c r="F126" s="131">
        <f aca="true" t="shared" si="17" ref="F126:F133">D126+E126</f>
        <v>54000</v>
      </c>
      <c r="G126" s="131">
        <v>27904</v>
      </c>
      <c r="H126" s="131">
        <v>27904</v>
      </c>
      <c r="I126" s="131">
        <f t="shared" si="13"/>
        <v>26096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52245928</v>
      </c>
      <c r="E160" s="156">
        <f t="shared" si="21"/>
        <v>1655399.0499999998</v>
      </c>
      <c r="F160" s="156">
        <f t="shared" si="21"/>
        <v>53901327.04999999</v>
      </c>
      <c r="G160" s="156">
        <f t="shared" si="21"/>
        <v>22058485.619999997</v>
      </c>
      <c r="H160" s="156">
        <f t="shared" si="21"/>
        <v>21478641.8</v>
      </c>
      <c r="I160" s="156">
        <f t="shared" si="21"/>
        <v>31842841.429999996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J18" sqref="J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4472778</v>
      </c>
      <c r="D9" s="181">
        <f t="shared" si="0"/>
        <v>714111.05</v>
      </c>
      <c r="E9" s="181">
        <f t="shared" si="0"/>
        <v>5186889.05</v>
      </c>
      <c r="F9" s="181">
        <f t="shared" si="0"/>
        <v>1081320.27</v>
      </c>
      <c r="G9" s="181">
        <f t="shared" si="0"/>
        <v>1012717.46</v>
      </c>
      <c r="H9" s="181">
        <f t="shared" si="0"/>
        <v>4105568.7800000003</v>
      </c>
    </row>
    <row r="10" spans="2:8" ht="12.75" customHeight="1">
      <c r="B10" s="182" t="s">
        <v>397</v>
      </c>
      <c r="C10" s="183">
        <v>77767.41</v>
      </c>
      <c r="D10" s="183">
        <v>18209.75</v>
      </c>
      <c r="E10" s="183">
        <f aca="true" t="shared" si="1" ref="E10:E15">C10+D10</f>
        <v>95977.16</v>
      </c>
      <c r="F10" s="183">
        <v>20697.42</v>
      </c>
      <c r="G10" s="183">
        <v>20697.42</v>
      </c>
      <c r="H10" s="131">
        <f aca="true" t="shared" si="2" ref="H10:H17">E10-F10</f>
        <v>75279.74</v>
      </c>
    </row>
    <row r="11" spans="2:8" ht="12.75">
      <c r="B11" s="182" t="s">
        <v>398</v>
      </c>
      <c r="C11" s="9">
        <v>262554.41</v>
      </c>
      <c r="D11" s="9">
        <v>111209.29</v>
      </c>
      <c r="E11" s="9">
        <f t="shared" si="1"/>
        <v>373763.69999999995</v>
      </c>
      <c r="F11" s="9">
        <v>106027.84</v>
      </c>
      <c r="G11" s="9">
        <v>106027.84</v>
      </c>
      <c r="H11" s="131">
        <f t="shared" si="2"/>
        <v>267735.86</v>
      </c>
    </row>
    <row r="12" spans="2:8" ht="12.75">
      <c r="B12" s="182" t="s">
        <v>399</v>
      </c>
      <c r="C12" s="9">
        <v>560710.43</v>
      </c>
      <c r="D12" s="9">
        <v>883501.09</v>
      </c>
      <c r="E12" s="9">
        <f t="shared" si="1"/>
        <v>1444211.52</v>
      </c>
      <c r="F12" s="9">
        <v>231251.03</v>
      </c>
      <c r="G12" s="9">
        <v>231251.03</v>
      </c>
      <c r="H12" s="131">
        <f t="shared" si="2"/>
        <v>1212960.49</v>
      </c>
    </row>
    <row r="13" spans="2:8" ht="25.5">
      <c r="B13" s="182" t="s">
        <v>400</v>
      </c>
      <c r="C13" s="9">
        <v>1201487.75</v>
      </c>
      <c r="D13" s="9">
        <v>30078.24</v>
      </c>
      <c r="E13" s="9">
        <f t="shared" si="1"/>
        <v>1231565.99</v>
      </c>
      <c r="F13" s="9">
        <v>155158.87</v>
      </c>
      <c r="G13" s="9">
        <v>155158.87</v>
      </c>
      <c r="H13" s="131">
        <f t="shared" si="2"/>
        <v>1076407.12</v>
      </c>
    </row>
    <row r="14" spans="2:8" ht="12.75">
      <c r="B14" s="182" t="s">
        <v>401</v>
      </c>
      <c r="C14" s="9">
        <v>573804</v>
      </c>
      <c r="D14" s="9">
        <v>0</v>
      </c>
      <c r="E14" s="9">
        <f t="shared" si="1"/>
        <v>573804</v>
      </c>
      <c r="F14" s="9">
        <v>147622.3</v>
      </c>
      <c r="G14" s="9">
        <v>79019.49</v>
      </c>
      <c r="H14" s="131">
        <f t="shared" si="2"/>
        <v>426181.7</v>
      </c>
    </row>
    <row r="15" spans="2:8" ht="12.75">
      <c r="B15" s="182" t="s">
        <v>402</v>
      </c>
      <c r="C15" s="9">
        <v>1796454</v>
      </c>
      <c r="D15" s="9">
        <v>-328887.32</v>
      </c>
      <c r="E15" s="9">
        <f t="shared" si="1"/>
        <v>1467566.68</v>
      </c>
      <c r="F15" s="9">
        <v>420562.81</v>
      </c>
      <c r="G15" s="9">
        <v>420562.81</v>
      </c>
      <c r="H15" s="131">
        <f t="shared" si="2"/>
        <v>1047003.8699999999</v>
      </c>
    </row>
    <row r="16" spans="2:8" ht="12.75">
      <c r="B16" s="182"/>
      <c r="C16" s="9"/>
      <c r="D16" s="9"/>
      <c r="E16" s="9"/>
      <c r="F16" s="9"/>
      <c r="G16" s="9"/>
      <c r="H16" s="131">
        <f t="shared" si="2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403</v>
      </c>
      <c r="C19" s="186">
        <f aca="true" t="shared" si="3" ref="C19:H19">SUM(C20:C27)</f>
        <v>47773150</v>
      </c>
      <c r="D19" s="186">
        <f t="shared" si="3"/>
        <v>941288</v>
      </c>
      <c r="E19" s="186">
        <f t="shared" si="3"/>
        <v>48714438</v>
      </c>
      <c r="F19" s="186">
        <f t="shared" si="3"/>
        <v>20977165.35</v>
      </c>
      <c r="G19" s="186">
        <f t="shared" si="3"/>
        <v>20465924.34</v>
      </c>
      <c r="H19" s="186">
        <f t="shared" si="3"/>
        <v>27737272.65</v>
      </c>
    </row>
    <row r="20" spans="2:8" ht="12.75">
      <c r="B20" s="182" t="s">
        <v>397</v>
      </c>
      <c r="C20" s="183">
        <v>276385.67</v>
      </c>
      <c r="D20" s="183">
        <v>-116639.65</v>
      </c>
      <c r="E20" s="183">
        <f aca="true" t="shared" si="4" ref="E20:E25">C20+D20</f>
        <v>159746.02</v>
      </c>
      <c r="F20" s="183">
        <v>84243.92</v>
      </c>
      <c r="G20" s="183">
        <v>84243.92</v>
      </c>
      <c r="H20" s="131">
        <f aca="true" t="shared" si="5" ref="H20:H28">E20-F20</f>
        <v>75502.09999999999</v>
      </c>
    </row>
    <row r="21" spans="2:8" ht="12.75">
      <c r="B21" s="182" t="s">
        <v>398</v>
      </c>
      <c r="C21" s="183">
        <v>206436.54</v>
      </c>
      <c r="D21" s="183">
        <v>61748.5</v>
      </c>
      <c r="E21" s="183">
        <f t="shared" si="4"/>
        <v>268185.04000000004</v>
      </c>
      <c r="F21" s="183">
        <v>101346.81</v>
      </c>
      <c r="G21" s="183">
        <v>101346.81</v>
      </c>
      <c r="H21" s="131">
        <f t="shared" si="5"/>
        <v>166838.23000000004</v>
      </c>
    </row>
    <row r="22" spans="2:8" ht="12.75">
      <c r="B22" s="182" t="s">
        <v>399</v>
      </c>
      <c r="C22" s="183">
        <v>453096.53</v>
      </c>
      <c r="D22" s="183">
        <v>356264.99</v>
      </c>
      <c r="E22" s="183">
        <f t="shared" si="4"/>
        <v>809361.52</v>
      </c>
      <c r="F22" s="183">
        <v>184821.86</v>
      </c>
      <c r="G22" s="183">
        <v>184821.86</v>
      </c>
      <c r="H22" s="131">
        <f t="shared" si="5"/>
        <v>624539.66</v>
      </c>
    </row>
    <row r="23" spans="2:8" ht="25.5">
      <c r="B23" s="182" t="s">
        <v>400</v>
      </c>
      <c r="C23" s="183">
        <v>513682</v>
      </c>
      <c r="D23" s="183">
        <v>39512.24</v>
      </c>
      <c r="E23" s="183">
        <f t="shared" si="4"/>
        <v>553194.24</v>
      </c>
      <c r="F23" s="183">
        <v>125888.92</v>
      </c>
      <c r="G23" s="183">
        <v>125888.92</v>
      </c>
      <c r="H23" s="131">
        <f t="shared" si="5"/>
        <v>427305.32</v>
      </c>
    </row>
    <row r="24" spans="2:8" ht="12.75">
      <c r="B24" s="182" t="s">
        <v>401</v>
      </c>
      <c r="C24" s="9">
        <v>43371953</v>
      </c>
      <c r="D24" s="9">
        <v>1124459</v>
      </c>
      <c r="E24" s="9">
        <f t="shared" si="4"/>
        <v>44496412</v>
      </c>
      <c r="F24" s="9">
        <v>19001999.44</v>
      </c>
      <c r="G24" s="9">
        <v>18490758.43</v>
      </c>
      <c r="H24" s="131">
        <f t="shared" si="5"/>
        <v>25494412.56</v>
      </c>
    </row>
    <row r="25" spans="2:8" ht="12.75">
      <c r="B25" s="182" t="s">
        <v>402</v>
      </c>
      <c r="C25" s="9">
        <v>2951596.26</v>
      </c>
      <c r="D25" s="9">
        <v>-524057.08</v>
      </c>
      <c r="E25" s="9">
        <f t="shared" si="4"/>
        <v>2427539.1799999997</v>
      </c>
      <c r="F25" s="9">
        <v>1478864.4</v>
      </c>
      <c r="G25" s="9">
        <v>1478864.4</v>
      </c>
      <c r="H25" s="131">
        <f t="shared" si="5"/>
        <v>948674.7799999998</v>
      </c>
    </row>
    <row r="26" spans="2:8" ht="12.75">
      <c r="B26" s="182"/>
      <c r="C26" s="9"/>
      <c r="D26" s="9"/>
      <c r="E26" s="9"/>
      <c r="F26" s="9"/>
      <c r="G26" s="9"/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52245928</v>
      </c>
      <c r="D29" s="7">
        <f t="shared" si="6"/>
        <v>1655399.05</v>
      </c>
      <c r="E29" s="7">
        <f t="shared" si="6"/>
        <v>53901327.05</v>
      </c>
      <c r="F29" s="7">
        <f t="shared" si="6"/>
        <v>22058485.62</v>
      </c>
      <c r="G29" s="7">
        <f t="shared" si="6"/>
        <v>21478641.8</v>
      </c>
      <c r="H29" s="7">
        <f t="shared" si="6"/>
        <v>31842841.43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I23" sqref="I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404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405</v>
      </c>
      <c r="B11" s="111">
        <f aca="true" t="shared" si="0" ref="B11:G11">B12+B22+B31+B42</f>
        <v>4472778</v>
      </c>
      <c r="C11" s="111">
        <f t="shared" si="0"/>
        <v>714111.05</v>
      </c>
      <c r="D11" s="111">
        <f t="shared" si="0"/>
        <v>5186889.05</v>
      </c>
      <c r="E11" s="111">
        <f t="shared" si="0"/>
        <v>1081320.27</v>
      </c>
      <c r="F11" s="111">
        <f t="shared" si="0"/>
        <v>1012717.46</v>
      </c>
      <c r="G11" s="111">
        <f t="shared" si="0"/>
        <v>4105568.78</v>
      </c>
    </row>
    <row r="12" spans="1:7" ht="12.75">
      <c r="A12" s="192" t="s">
        <v>406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407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408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409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410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411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412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413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414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415</v>
      </c>
      <c r="B22" s="111">
        <f>SUM(B23:B29)</f>
        <v>4472778</v>
      </c>
      <c r="C22" s="111">
        <f>SUM(C23:C29)</f>
        <v>714111.05</v>
      </c>
      <c r="D22" s="111">
        <f>SUM(D23:D29)</f>
        <v>5186889.05</v>
      </c>
      <c r="E22" s="111">
        <f>SUM(E23:E29)</f>
        <v>1081320.27</v>
      </c>
      <c r="F22" s="111">
        <f>SUM(F23:F29)</f>
        <v>1012717.46</v>
      </c>
      <c r="G22" s="111">
        <f aca="true" t="shared" si="3" ref="G22:G29">D22-E22</f>
        <v>4105568.78</v>
      </c>
    </row>
    <row r="23" spans="1:7" ht="12.75">
      <c r="A23" s="193" t="s">
        <v>416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417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418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419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420</v>
      </c>
      <c r="B27" s="109">
        <v>4472778</v>
      </c>
      <c r="C27" s="109">
        <v>714111.05</v>
      </c>
      <c r="D27" s="109">
        <f t="shared" si="4"/>
        <v>5186889.05</v>
      </c>
      <c r="E27" s="109">
        <v>1081320.27</v>
      </c>
      <c r="F27" s="109">
        <v>1012717.46</v>
      </c>
      <c r="G27" s="109">
        <f t="shared" si="3"/>
        <v>4105568.78</v>
      </c>
    </row>
    <row r="28" spans="1:7" ht="12.75">
      <c r="A28" s="193" t="s">
        <v>421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422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423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424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425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426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427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428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429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430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431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432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433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434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435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436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437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438</v>
      </c>
      <c r="B48" s="111">
        <f>B49+B59+B68+B79</f>
        <v>47773150</v>
      </c>
      <c r="C48" s="111">
        <f>C49+C59+C68+C79</f>
        <v>941288</v>
      </c>
      <c r="D48" s="111">
        <f>D49+D59+D68+D79</f>
        <v>48714438</v>
      </c>
      <c r="E48" s="111">
        <f>E49+E59+E68+E79</f>
        <v>20977165.35</v>
      </c>
      <c r="F48" s="111">
        <f>F49+F59+F68+F79</f>
        <v>20465924.34</v>
      </c>
      <c r="G48" s="111">
        <f aca="true" t="shared" si="7" ref="G48:G83">D48-E48</f>
        <v>27737272.65</v>
      </c>
    </row>
    <row r="49" spans="1:7" ht="12.75">
      <c r="A49" s="192" t="s">
        <v>406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407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408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409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410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411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412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413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414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415</v>
      </c>
      <c r="B59" s="111">
        <f>SUM(B60:B66)</f>
        <v>47773150</v>
      </c>
      <c r="C59" s="111">
        <f>SUM(C60:C66)</f>
        <v>941288</v>
      </c>
      <c r="D59" s="111">
        <f>SUM(D60:D66)</f>
        <v>48714438</v>
      </c>
      <c r="E59" s="111">
        <f>SUM(E60:E66)</f>
        <v>20977165.35</v>
      </c>
      <c r="F59" s="111">
        <f>SUM(F60:F66)</f>
        <v>20465924.34</v>
      </c>
      <c r="G59" s="111">
        <f t="shared" si="7"/>
        <v>27737272.65</v>
      </c>
    </row>
    <row r="60" spans="1:7" ht="12.75">
      <c r="A60" s="193" t="s">
        <v>416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417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418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419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420</v>
      </c>
      <c r="B64" s="109">
        <v>47773150</v>
      </c>
      <c r="C64" s="109">
        <v>941288</v>
      </c>
      <c r="D64" s="109">
        <f t="shared" si="9"/>
        <v>48714438</v>
      </c>
      <c r="E64" s="109">
        <v>20977165.35</v>
      </c>
      <c r="F64" s="109">
        <v>20465924.34</v>
      </c>
      <c r="G64" s="109">
        <f t="shared" si="7"/>
        <v>27737272.65</v>
      </c>
    </row>
    <row r="65" spans="1:7" ht="12.75">
      <c r="A65" s="193" t="s">
        <v>421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422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423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424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425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426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427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428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429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430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431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432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433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434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435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436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437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52245928</v>
      </c>
      <c r="C85" s="111">
        <f t="shared" si="11"/>
        <v>1655399.05</v>
      </c>
      <c r="D85" s="111">
        <f t="shared" si="11"/>
        <v>53901327.05</v>
      </c>
      <c r="E85" s="111">
        <f t="shared" si="11"/>
        <v>22058485.62</v>
      </c>
      <c r="F85" s="111">
        <f t="shared" si="11"/>
        <v>21478641.8</v>
      </c>
      <c r="G85" s="111">
        <f t="shared" si="11"/>
        <v>31842841.43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K18" sqref="K1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0"/>
    </row>
    <row r="3" spans="2:8" ht="12.75">
      <c r="B3" s="74" t="s">
        <v>313</v>
      </c>
      <c r="C3" s="75"/>
      <c r="D3" s="75"/>
      <c r="E3" s="75"/>
      <c r="F3" s="75"/>
      <c r="G3" s="75"/>
      <c r="H3" s="151"/>
    </row>
    <row r="4" spans="2:8" ht="12.75">
      <c r="B4" s="74" t="s">
        <v>439</v>
      </c>
      <c r="C4" s="75"/>
      <c r="D4" s="75"/>
      <c r="E4" s="75"/>
      <c r="F4" s="75"/>
      <c r="G4" s="75"/>
      <c r="H4" s="151"/>
    </row>
    <row r="5" spans="2:8" ht="12.75">
      <c r="B5" s="74" t="s">
        <v>125</v>
      </c>
      <c r="C5" s="75"/>
      <c r="D5" s="75"/>
      <c r="E5" s="75"/>
      <c r="F5" s="75"/>
      <c r="G5" s="75"/>
      <c r="H5" s="151"/>
    </row>
    <row r="6" spans="2:8" ht="13.5" thickBot="1">
      <c r="B6" s="77" t="s">
        <v>1</v>
      </c>
      <c r="C6" s="78"/>
      <c r="D6" s="78"/>
      <c r="E6" s="78"/>
      <c r="F6" s="78"/>
      <c r="G6" s="78"/>
      <c r="H6" s="152"/>
    </row>
    <row r="7" spans="2:8" ht="13.5" thickBot="1">
      <c r="B7" s="126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130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84"/>
    </row>
    <row r="9" spans="2:8" ht="12.75">
      <c r="B9" s="199" t="s">
        <v>441</v>
      </c>
      <c r="C9" s="186">
        <f>C10+C11+C12+C15+C16+C19</f>
        <v>0</v>
      </c>
      <c r="D9" s="186">
        <f>D10+D11+D12+D15+D16+D19</f>
        <v>0</v>
      </c>
      <c r="E9" s="186">
        <f>E10+E11+E12+E15+E16+E19</f>
        <v>0</v>
      </c>
      <c r="F9" s="186">
        <f>F10+F11+F12+F15+F16+F19</f>
        <v>0</v>
      </c>
      <c r="G9" s="186">
        <f>G10+G11+G12+G15+G16+G19</f>
        <v>0</v>
      </c>
      <c r="H9" s="7">
        <f>E9-F9</f>
        <v>0</v>
      </c>
    </row>
    <row r="10" spans="2:8" ht="20.25" customHeight="1">
      <c r="B10" s="200" t="s">
        <v>442</v>
      </c>
      <c r="C10" s="186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0" t="s">
        <v>443</v>
      </c>
      <c r="C11" s="18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0" t="s">
        <v>444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9">
        <f t="shared" si="0"/>
        <v>0</v>
      </c>
    </row>
    <row r="13" spans="2:8" ht="12.75">
      <c r="B13" s="201" t="s">
        <v>445</v>
      </c>
      <c r="C13" s="18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01" t="s">
        <v>446</v>
      </c>
      <c r="C14" s="18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00" t="s">
        <v>447</v>
      </c>
      <c r="C15" s="18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0" t="s">
        <v>448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 t="shared" si="0"/>
        <v>0</v>
      </c>
    </row>
    <row r="17" spans="2:8" ht="12.75">
      <c r="B17" s="201" t="s">
        <v>449</v>
      </c>
      <c r="C17" s="18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1" t="s">
        <v>450</v>
      </c>
      <c r="C18" s="18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0" t="s">
        <v>451</v>
      </c>
      <c r="C19" s="18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2" customFormat="1" ht="12.75">
      <c r="B20" s="203"/>
      <c r="C20" s="204"/>
      <c r="D20" s="205"/>
      <c r="E20" s="205"/>
      <c r="F20" s="205"/>
      <c r="G20" s="205"/>
      <c r="H20" s="206"/>
    </row>
    <row r="21" spans="2:8" ht="12.75">
      <c r="B21" s="199" t="s">
        <v>452</v>
      </c>
      <c r="C21" s="186">
        <f>C22+C23+C24+C27+C28+C31</f>
        <v>42825006</v>
      </c>
      <c r="D21" s="186">
        <f>D22+D23+D24+D27+D28+D31</f>
        <v>1088859</v>
      </c>
      <c r="E21" s="186">
        <f>E22+E23+E24+E27+E28+E31</f>
        <v>43913865</v>
      </c>
      <c r="F21" s="186">
        <f>F22+F23+F24+F27+F28+F31</f>
        <v>18665548.71</v>
      </c>
      <c r="G21" s="186">
        <f>G22+G23+G24+G27+G28+G31</f>
        <v>18154307.7</v>
      </c>
      <c r="H21" s="7">
        <f t="shared" si="0"/>
        <v>25248316.29</v>
      </c>
    </row>
    <row r="22" spans="2:8" ht="18.75" customHeight="1">
      <c r="B22" s="200" t="s">
        <v>442</v>
      </c>
      <c r="C22" s="186">
        <v>42825006</v>
      </c>
      <c r="D22" s="7">
        <v>1088859</v>
      </c>
      <c r="E22" s="9">
        <f>C22+D22</f>
        <v>43913865</v>
      </c>
      <c r="F22" s="7">
        <v>18665548.71</v>
      </c>
      <c r="G22" s="7">
        <v>18154307.7</v>
      </c>
      <c r="H22" s="9">
        <f t="shared" si="0"/>
        <v>25248316.29</v>
      </c>
    </row>
    <row r="23" spans="2:8" ht="12.75">
      <c r="B23" s="200" t="s">
        <v>443</v>
      </c>
      <c r="C23" s="18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0" t="s">
        <v>444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 t="shared" si="0"/>
        <v>0</v>
      </c>
    </row>
    <row r="25" spans="2:8" ht="12.75">
      <c r="B25" s="201" t="s">
        <v>445</v>
      </c>
      <c r="C25" s="18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1" t="s">
        <v>446</v>
      </c>
      <c r="C26" s="18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0" t="s">
        <v>447</v>
      </c>
      <c r="C27" s="18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0" t="s">
        <v>448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 t="shared" si="0"/>
        <v>0</v>
      </c>
    </row>
    <row r="29" spans="2:8" ht="12.75">
      <c r="B29" s="201" t="s">
        <v>449</v>
      </c>
      <c r="C29" s="18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1" t="s">
        <v>450</v>
      </c>
      <c r="C30" s="18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0" t="s">
        <v>451</v>
      </c>
      <c r="C31" s="18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99" t="s">
        <v>453</v>
      </c>
      <c r="C32" s="186">
        <f aca="true" t="shared" si="1" ref="C32:H32">C9+C21</f>
        <v>42825006</v>
      </c>
      <c r="D32" s="186">
        <f t="shared" si="1"/>
        <v>1088859</v>
      </c>
      <c r="E32" s="186">
        <f t="shared" si="1"/>
        <v>43913865</v>
      </c>
      <c r="F32" s="186">
        <f t="shared" si="1"/>
        <v>18665548.71</v>
      </c>
      <c r="G32" s="186">
        <f t="shared" si="1"/>
        <v>18154307.7</v>
      </c>
      <c r="H32" s="186">
        <f t="shared" si="1"/>
        <v>25248316.29</v>
      </c>
    </row>
    <row r="33" spans="2:8" ht="13.5" thickBot="1">
      <c r="B33" s="207"/>
      <c r="C33" s="208"/>
      <c r="D33" s="209"/>
      <c r="E33" s="209"/>
      <c r="F33" s="209"/>
      <c r="G33" s="209"/>
      <c r="H33" s="2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RF11</cp:lastModifiedBy>
  <cp:lastPrinted>2016-12-20T19:33:34Z</cp:lastPrinted>
  <dcterms:created xsi:type="dcterms:W3CDTF">2016-10-11T18:36:49Z</dcterms:created>
  <dcterms:modified xsi:type="dcterms:W3CDTF">2023-07-05T22:11:40Z</dcterms:modified>
  <cp:category/>
  <cp:version/>
  <cp:contentType/>
  <cp:contentStatus/>
</cp:coreProperties>
</file>